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6915"/>
  </bookViews>
  <sheets>
    <sheet name="Rekenblad" sheetId="1" r:id="rId1"/>
    <sheet name="Parameters" sheetId="2" state="hidden" r:id="rId2"/>
  </sheets>
  <definedNames>
    <definedName name="_xlnm._FilterDatabase" localSheetId="1" hidden="1">Parameters!#REF!</definedName>
  </definedNames>
  <calcPr calcId="145621"/>
</workbook>
</file>

<file path=xl/calcChain.xml><?xml version="1.0" encoding="utf-8"?>
<calcChain xmlns="http://schemas.openxmlformats.org/spreadsheetml/2006/main">
  <c r="H8" i="1" l="1"/>
  <c r="I6" i="2"/>
  <c r="I5" i="2"/>
  <c r="H19" i="2"/>
  <c r="G19" i="2"/>
  <c r="F19" i="2"/>
  <c r="E19" i="2"/>
  <c r="D19" i="2"/>
  <c r="C19" i="2"/>
  <c r="B19" i="2"/>
  <c r="H13" i="2"/>
  <c r="G13" i="2"/>
  <c r="F13" i="2"/>
  <c r="E13" i="2"/>
  <c r="D13" i="2"/>
  <c r="C13" i="2"/>
  <c r="B13" i="2"/>
  <c r="D23" i="2"/>
  <c r="D24" i="2"/>
  <c r="D25" i="2"/>
  <c r="D26" i="2"/>
  <c r="D27" i="2"/>
  <c r="N6" i="1" l="1"/>
  <c r="P10" i="1" l="1"/>
  <c r="N10" i="1" l="1"/>
  <c r="O6" i="1" s="1"/>
  <c r="O10" i="1" s="1"/>
  <c r="E17" i="1" l="1"/>
  <c r="H17" i="1" s="1"/>
  <c r="N17" i="1" s="1"/>
</calcChain>
</file>

<file path=xl/comments1.xml><?xml version="1.0" encoding="utf-8"?>
<comments xmlns="http://schemas.openxmlformats.org/spreadsheetml/2006/main">
  <authors>
    <author>Bert</author>
    <author>Geeraerts, Bert</author>
  </authors>
  <commentList>
    <comment ref="K5" authorId="0">
      <text>
        <r>
          <rPr>
            <sz val="9"/>
            <color indexed="81"/>
            <rFont val="Calibri"/>
            <family val="2"/>
            <scheme val="minor"/>
          </rPr>
          <t>Keuzelijst houtsoort: 
klik op het gele vak, een pijlicoontje verschijnt. Klik op dit icoontje en maak je keuze uit de lijst.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K8" authorId="0">
      <text>
        <r>
          <rPr>
            <sz val="9"/>
            <color indexed="81"/>
            <rFont val="Calibri"/>
            <family val="2"/>
            <scheme val="minor"/>
          </rPr>
          <t xml:space="preserve">Keuzelijst vochtgehalte: 
klik op het gele vak, een pijlicoontje verschijnt. Klik op dit icoontje en maak je keuze uit de lijst. </t>
        </r>
      </text>
    </comment>
    <comment ref="K11" authorId="0">
      <text>
        <r>
          <rPr>
            <sz val="9"/>
            <color indexed="81"/>
            <rFont val="Calibri"/>
            <family val="2"/>
            <scheme val="minor"/>
          </rPr>
          <t xml:space="preserve">Keuzelijst verwerkte vorm:
 klik op het gele vak, een pijlicoontje verschijnt. Klik op dit icoontje en maak je keuze uit de lijst. </t>
        </r>
      </text>
    </comment>
    <comment ref="C17" authorId="0">
      <text>
        <r>
          <rPr>
            <sz val="9"/>
            <color indexed="81"/>
            <rFont val="Calibri"/>
            <family val="2"/>
            <scheme val="minor"/>
          </rPr>
          <t>Vul hier het eigengewicht (tarra) in. 
Bij aanhangwagens met een MTM van meer dan 750 kg kan je dit terug vinden in het identificatieverslag.</t>
        </r>
      </text>
    </comment>
    <comment ref="K17" authorId="1">
      <text>
        <r>
          <rPr>
            <sz val="9"/>
            <color indexed="81"/>
            <rFont val="Calibri"/>
            <family val="2"/>
            <scheme val="minor"/>
          </rPr>
          <t>(MTM) Maximaal toegelaten massa. 
Het totale gewicht van de lading en de aanhangwagen mogen niet boven dit getal liggen.</t>
        </r>
      </text>
    </comment>
  </commentList>
</comments>
</file>

<file path=xl/sharedStrings.xml><?xml version="1.0" encoding="utf-8"?>
<sst xmlns="http://schemas.openxmlformats.org/spreadsheetml/2006/main" count="59" uniqueCount="51">
  <si>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</si>
  <si>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Breedte (1)</t>
  </si>
  <si>
    <t>Beuk</t>
  </si>
  <si>
    <t>Eik</t>
  </si>
  <si>
    <t>Stapelfactor:</t>
  </si>
  <si>
    <t>Eigen gewicht</t>
  </si>
  <si>
    <t>kg</t>
  </si>
  <si>
    <t>MTM aanhangwagen</t>
  </si>
  <si>
    <t>Gewicht van de lading</t>
  </si>
  <si>
    <t>Hoeveel brandhout mag ik laden op mijn aanhangwagen?</t>
  </si>
  <si>
    <t>Totale gewicht</t>
  </si>
  <si>
    <t>Berk</t>
  </si>
  <si>
    <t>Houtsoort</t>
  </si>
  <si>
    <t>Lengte (2)</t>
  </si>
  <si>
    <t>Hoogte (3)</t>
  </si>
  <si>
    <t xml:space="preserve">Gemiddelde </t>
  </si>
  <si>
    <t>Verwerkte vorm</t>
  </si>
  <si>
    <t>Volumiek massa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</si>
  <si>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</si>
  <si>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Gewicht</t>
  </si>
  <si>
    <t>Meterhout zeer goed gespleten</t>
  </si>
  <si>
    <t>Meterhout moeilijke splijting</t>
  </si>
  <si>
    <t>Meterhout ongekliefd/rond</t>
  </si>
  <si>
    <t>Meterhout van kromme takken</t>
  </si>
  <si>
    <t>Hoeveel heb je nog over/teveel geladen?</t>
  </si>
  <si>
    <r>
      <rPr>
        <b/>
        <sz val="11"/>
        <color rgb="FF00B050"/>
        <rFont val="Calibri"/>
        <family val="2"/>
        <scheme val="minor"/>
      </rPr>
      <t>groen</t>
    </r>
    <r>
      <rPr>
        <sz val="11"/>
        <rFont val="Calibri"/>
        <family val="2"/>
        <scheme val="minor"/>
      </rPr>
      <t xml:space="preserve">=niet teveel 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rood</t>
    </r>
    <r>
      <rPr>
        <sz val="11"/>
        <color theme="1"/>
        <rFont val="Calibri"/>
        <family val="2"/>
        <scheme val="minor"/>
      </rPr>
      <t>=teveel</t>
    </r>
  </si>
  <si>
    <t>Werkelijk volume</t>
  </si>
  <si>
    <t>Stapelfactor</t>
  </si>
  <si>
    <t xml:space="preserve">Blokjes 30cm, los gestort </t>
  </si>
  <si>
    <t>Parameters: 'Hoeveel brandhout mag ik laden op mijn aanhangwagen'?</t>
  </si>
  <si>
    <t>Vul hier de MTM in?</t>
  </si>
  <si>
    <t>Geef het eigengewicht van de aanhangwagen?</t>
  </si>
  <si>
    <t>Geef de afmetingen van het gestappelde hout in de laadbak van je aanhangwagen?                                                                                                                                        Kies daarna een houtsoort, het vochtgehalte en de verwerkte vorm uit de keuzelijsten?</t>
  </si>
  <si>
    <t>Vochtgehalte</t>
  </si>
  <si>
    <t>Volumieke massa:</t>
  </si>
  <si>
    <t>Vergelijken functie:</t>
  </si>
  <si>
    <t>Amerikaanse eik</t>
  </si>
  <si>
    <t>Inlandse eik</t>
  </si>
  <si>
    <t>Populier</t>
  </si>
  <si>
    <t>Tamme kastanje</t>
  </si>
  <si>
    <t>Es</t>
  </si>
  <si>
    <t>Esdoorn</t>
  </si>
  <si>
    <t>Boskers</t>
  </si>
  <si>
    <t>Ander loofhout</t>
  </si>
  <si>
    <t>Grove den</t>
  </si>
  <si>
    <t>Corsicaanse den</t>
  </si>
  <si>
    <t>Lariks</t>
  </si>
  <si>
    <t>Fijnspar</t>
  </si>
  <si>
    <t>Douglas</t>
  </si>
  <si>
    <t>Ander naaldhout</t>
  </si>
  <si>
    <r>
      <t>St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</si>
</sst>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8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0" borderId="5" xfId="0" applyBorder="1"/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0" xfId="0" applyFill="1" applyBorder="1"/>
    <xf numFmtId="2" fontId="7" fillId="3" borderId="0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0" fillId="3" borderId="0" xfId="0" applyFill="1"/>
    <xf numFmtId="0" fontId="5" fillId="0" borderId="7" xfId="0" applyFont="1" applyBorder="1"/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ont="1" applyFill="1" applyBorder="1" applyAlignment="1">
      <alignment horizontal="left"/>
    </xf>
    <xf numFmtId="2" fontId="1" fillId="3" borderId="4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" xfId="0" applyFill="1" applyBorder="1"/>
    <xf numFmtId="0" fontId="0" fillId="3" borderId="0" xfId="0" applyFill="1" applyAlignment="1">
      <alignment horizontal="center"/>
    </xf>
    <xf numFmtId="0" fontId="5" fillId="0" borderId="3" xfId="0" applyFont="1" applyBorder="1"/>
    <xf numFmtId="0" fontId="9" fillId="0" borderId="0" xfId="0" applyFont="1" applyAlignment="1"/>
    <xf numFmtId="0" fontId="0" fillId="0" borderId="2" xfId="0" applyBorder="1"/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4" borderId="9" xfId="0" applyFont="1" applyFill="1" applyBorder="1" applyAlignment="1"/>
    <xf numFmtId="0" fontId="0" fillId="7" borderId="2" xfId="0" applyFill="1" applyBorder="1"/>
    <xf numFmtId="0" fontId="0" fillId="7" borderId="7" xfId="0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4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0" fontId="0" fillId="3" borderId="17" xfId="0" applyFill="1" applyBorder="1" applyAlignment="1"/>
    <xf numFmtId="0" fontId="0" fillId="3" borderId="23" xfId="0" applyFill="1" applyBorder="1" applyAlignment="1"/>
    <xf numFmtId="0" fontId="0" fillId="3" borderId="0" xfId="0" applyFill="1" applyBorder="1" applyAlignment="1"/>
    <xf numFmtId="0" fontId="0" fillId="3" borderId="24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>
      <alignment vertical="top" wrapText="1"/>
    </xf>
    <xf numFmtId="0" fontId="0" fillId="3" borderId="4" xfId="0" applyFill="1" applyBorder="1" applyAlignment="1"/>
    <xf numFmtId="0" fontId="0" fillId="3" borderId="0" xfId="0" applyFill="1" applyBorder="1" applyAlignment="1">
      <alignment vertical="top"/>
    </xf>
    <xf numFmtId="0" fontId="4" fillId="3" borderId="5" xfId="0" applyFont="1" applyFill="1" applyBorder="1" applyAlignment="1"/>
    <xf numFmtId="0" fontId="4" fillId="3" borderId="0" xfId="0" applyFont="1" applyFill="1" applyBorder="1" applyAlignment="1"/>
    <xf numFmtId="0" fontId="4" fillId="3" borderId="4" xfId="0" applyFon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3" xfId="0" applyFill="1" applyBorder="1" applyAlignment="1"/>
    <xf numFmtId="0" fontId="7" fillId="0" borderId="19" xfId="0" applyFont="1" applyBorder="1" applyAlignment="1">
      <alignment horizontal="left" vertical="center" wrapText="1" readingOrder="1"/>
    </xf>
    <xf numFmtId="0" fontId="7" fillId="0" borderId="21" xfId="0" applyFont="1" applyBorder="1" applyAlignment="1">
      <alignment horizontal="left" vertical="center" wrapText="1" readingOrder="1"/>
    </xf>
    <xf numFmtId="0" fontId="0" fillId="0" borderId="22" xfId="0" applyFont="1" applyBorder="1" applyAlignment="1">
      <alignment horizontal="left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164" fontId="11" fillId="7" borderId="0" xfId="0" applyNumberFormat="1" applyFont="1" applyFill="1" applyBorder="1" applyAlignment="1">
      <alignment horizontal="center"/>
    </xf>
    <xf numFmtId="164" fontId="11" fillId="7" borderId="4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1" fontId="0" fillId="0" borderId="22" xfId="0" applyNumberForma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9" fontId="1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7" xfId="0" applyBorder="1"/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9" fontId="0" fillId="5" borderId="1" xfId="0" applyNumberForma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4085A"/>
      <color rgb="FFA50743"/>
      <color rgb="FFA50783"/>
      <color rgb="FFFFC8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89086</xdr:colOff>
      <xdr:row>4</xdr:row>
      <xdr:rowOff>119037</xdr:rowOff>
    </xdr:from>
    <xdr:to>
      <xdr:col>7</xdr:col>
      <xdr:colOff>168671</xdr:colOff>
      <xdr:row>11</xdr:row>
      <xdr:rowOff>114964</xdr:rowOff>
    </xdr:to>
    <xdr:grpSp>
      <xdr:nvGrpSpPr>
        <xdr:cNvPr id="61" name="Groep 60"/>
        <xdr:cNvGrpSpPr/>
      </xdr:nvGrpSpPr>
      <xdr:grpSpPr>
        <a:xfrm>
          <a:off x="1349164" y="1369193"/>
          <a:ext cx="2183023" cy="1325459"/>
          <a:chOff x="3964188" y="3109169"/>
          <a:chExt cx="1320822" cy="881852"/>
        </a:xfrm>
      </xdr:grpSpPr>
      <xdr:sp macro="" textlink="">
        <xdr:nvSpPr>
          <xdr:cNvPr id="62" name="Kubus 61"/>
          <xdr:cNvSpPr/>
        </xdr:nvSpPr>
        <xdr:spPr>
          <a:xfrm>
            <a:off x="4183225" y="3205454"/>
            <a:ext cx="777550" cy="447091"/>
          </a:xfrm>
          <a:prstGeom prst="cub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B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BE"/>
          </a:p>
        </xdr:txBody>
      </xdr:sp>
      <xdr:cxnSp macro="">
        <xdr:nvCxnSpPr>
          <xdr:cNvPr id="63" name="Rechte verbindingslijn 62"/>
          <xdr:cNvCxnSpPr/>
        </xdr:nvCxnSpPr>
        <xdr:spPr>
          <a:xfrm>
            <a:off x="4860032" y="3665768"/>
            <a:ext cx="2747" cy="12113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Rechte verbindingslijn 63"/>
          <xdr:cNvCxnSpPr/>
        </xdr:nvCxnSpPr>
        <xdr:spPr>
          <a:xfrm flipV="1">
            <a:off x="4960775" y="3205455"/>
            <a:ext cx="115281" cy="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Rechte verbindingslijn 64"/>
          <xdr:cNvCxnSpPr/>
        </xdr:nvCxnSpPr>
        <xdr:spPr>
          <a:xfrm>
            <a:off x="4960775" y="3558446"/>
            <a:ext cx="115281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Rechte verbindingslijn 65"/>
          <xdr:cNvCxnSpPr/>
        </xdr:nvCxnSpPr>
        <xdr:spPr>
          <a:xfrm flipH="1">
            <a:off x="5065411" y="3218686"/>
            <a:ext cx="1" cy="327820"/>
          </a:xfrm>
          <a:prstGeom prst="line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" name="Tekstvak 40"/>
          <xdr:cNvSpPr txBox="1"/>
        </xdr:nvSpPr>
        <xdr:spPr>
          <a:xfrm>
            <a:off x="3964188" y="3109169"/>
            <a:ext cx="162213" cy="207244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nl-B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BE" sz="1400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8" name="Tekstvak 41"/>
          <xdr:cNvSpPr txBox="1"/>
        </xdr:nvSpPr>
        <xdr:spPr>
          <a:xfrm>
            <a:off x="5064051" y="3278818"/>
            <a:ext cx="220959" cy="207244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nl-B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BE" sz="1400">
                <a:solidFill>
                  <a:sysClr val="windowText" lastClr="000000"/>
                </a:solidFill>
              </a:rPr>
              <a:t>3</a:t>
            </a:r>
          </a:p>
        </xdr:txBody>
      </xdr:sp>
      <xdr:cxnSp macro="">
        <xdr:nvCxnSpPr>
          <xdr:cNvPr id="69" name="Rechte verbindingslijn 68"/>
          <xdr:cNvCxnSpPr/>
        </xdr:nvCxnSpPr>
        <xdr:spPr>
          <a:xfrm>
            <a:off x="4183225" y="3673052"/>
            <a:ext cx="0" cy="1159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Tekstvak 41"/>
          <xdr:cNvSpPr txBox="1"/>
        </xdr:nvSpPr>
        <xdr:spPr>
          <a:xfrm>
            <a:off x="4451239" y="3762637"/>
            <a:ext cx="317005" cy="228384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nl-B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BE" sz="1400">
                <a:solidFill>
                  <a:sysClr val="windowText" lastClr="000000"/>
                </a:solidFill>
              </a:rPr>
              <a:t>2</a:t>
            </a:r>
          </a:p>
        </xdr:txBody>
      </xdr:sp>
      <xdr:cxnSp macro="">
        <xdr:nvCxnSpPr>
          <xdr:cNvPr id="71" name="Rechte verbindingslijn 70"/>
          <xdr:cNvCxnSpPr/>
        </xdr:nvCxnSpPr>
        <xdr:spPr>
          <a:xfrm flipH="1" flipV="1">
            <a:off x="4174426" y="3201602"/>
            <a:ext cx="126068" cy="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Rechte verbindingslijn 71"/>
          <xdr:cNvCxnSpPr/>
        </xdr:nvCxnSpPr>
        <xdr:spPr>
          <a:xfrm flipH="1">
            <a:off x="4054362" y="3317848"/>
            <a:ext cx="179237" cy="917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Rechte verbindingslijn 72"/>
          <xdr:cNvCxnSpPr/>
        </xdr:nvCxnSpPr>
        <xdr:spPr>
          <a:xfrm flipH="1">
            <a:off x="4085985" y="3208204"/>
            <a:ext cx="100447" cy="119755"/>
          </a:xfrm>
          <a:prstGeom prst="line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Rechte verbindingslijn 73"/>
          <xdr:cNvCxnSpPr/>
        </xdr:nvCxnSpPr>
        <xdr:spPr>
          <a:xfrm>
            <a:off x="4183225" y="3769237"/>
            <a:ext cx="676807" cy="0"/>
          </a:xfrm>
          <a:prstGeom prst="line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10128</xdr:colOff>
      <xdr:row>19</xdr:row>
      <xdr:rowOff>140163</xdr:rowOff>
    </xdr:from>
    <xdr:to>
      <xdr:col>15</xdr:col>
      <xdr:colOff>148829</xdr:colOff>
      <xdr:row>29</xdr:row>
      <xdr:rowOff>49925</xdr:rowOff>
    </xdr:to>
    <xdr:sp macro="" textlink="">
      <xdr:nvSpPr>
        <xdr:cNvPr id="23" name="Tekstvak 22"/>
        <xdr:cNvSpPr txBox="1"/>
      </xdr:nvSpPr>
      <xdr:spPr>
        <a:xfrm>
          <a:off x="99425" y="3702116"/>
          <a:ext cx="8909638" cy="122937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Waar kan ik de MTM (maximaal toegelaten massa) terug vinden?</a:t>
          </a: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Bij </a:t>
          </a:r>
          <a:r>
            <a:rPr lang="nl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ongeremde aanhangwagens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de MTM maximaal 750 kg (kan ook minder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zijn)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Bij </a:t>
          </a:r>
          <a:r>
            <a:rPr lang="nl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geremde aanhangwagens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je de MTM terug vinden in het identificatieverslag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op het identificatieplaatje van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aanhangwagen (zie foto).</a:t>
          </a:r>
        </a:p>
        <a:p>
          <a:endParaRPr lang="nl-BE" sz="1100"/>
        </a:p>
      </xdr:txBody>
    </xdr:sp>
    <xdr:clientData/>
  </xdr:twoCellAnchor>
  <xdr:twoCellAnchor editAs="oneCell">
    <xdr:from>
      <xdr:col>1</xdr:col>
      <xdr:colOff>108590</xdr:colOff>
      <xdr:row>25</xdr:row>
      <xdr:rowOff>16456</xdr:rowOff>
    </xdr:from>
    <xdr:to>
      <xdr:col>5</xdr:col>
      <xdr:colOff>268558</xdr:colOff>
      <xdr:row>30</xdr:row>
      <xdr:rowOff>146187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5" y="4740856"/>
          <a:ext cx="2407868" cy="1082232"/>
        </a:xfrm>
        <a:prstGeom prst="rect">
          <a:avLst/>
        </a:prstGeom>
        <a:ln w="57150">
          <a:solidFill>
            <a:schemeClr val="bg1"/>
          </a:solidFill>
        </a:ln>
      </xdr:spPr>
    </xdr:pic>
    <xdr:clientData/>
  </xdr:twoCellAnchor>
  <xdr:twoCellAnchor editAs="oneCell">
    <xdr:from>
      <xdr:col>10</xdr:col>
      <xdr:colOff>1519513</xdr:colOff>
      <xdr:row>23</xdr:row>
      <xdr:rowOff>89297</xdr:rowOff>
    </xdr:from>
    <xdr:to>
      <xdr:col>15</xdr:col>
      <xdr:colOff>138953</xdr:colOff>
      <xdr:row>33</xdr:row>
      <xdr:rowOff>19845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4982" y="4405313"/>
          <a:ext cx="3024752" cy="181570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10</xdr:col>
      <xdr:colOff>1627559</xdr:colOff>
      <xdr:row>26</xdr:row>
      <xdr:rowOff>102475</xdr:rowOff>
    </xdr:from>
    <xdr:to>
      <xdr:col>14</xdr:col>
      <xdr:colOff>431494</xdr:colOff>
      <xdr:row>27</xdr:row>
      <xdr:rowOff>108816</xdr:rowOff>
    </xdr:to>
    <xdr:sp macro="" textlink="">
      <xdr:nvSpPr>
        <xdr:cNvPr id="27" name="Afgeronde rechthoek 26"/>
        <xdr:cNvSpPr/>
      </xdr:nvSpPr>
      <xdr:spPr>
        <a:xfrm rot="209551">
          <a:off x="6013028" y="4984038"/>
          <a:ext cx="2018622" cy="19485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5</xdr:col>
      <xdr:colOff>427232</xdr:colOff>
      <xdr:row>23</xdr:row>
      <xdr:rowOff>74642</xdr:rowOff>
    </xdr:from>
    <xdr:to>
      <xdr:col>10</xdr:col>
      <xdr:colOff>1398984</xdr:colOff>
      <xdr:row>33</xdr:row>
      <xdr:rowOff>15475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795" y="4390658"/>
          <a:ext cx="3015658" cy="182598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456407</xdr:colOff>
      <xdr:row>29</xdr:row>
      <xdr:rowOff>59531</xdr:rowOff>
    </xdr:from>
    <xdr:to>
      <xdr:col>10</xdr:col>
      <xdr:colOff>108709</xdr:colOff>
      <xdr:row>30</xdr:row>
      <xdr:rowOff>88865</xdr:rowOff>
    </xdr:to>
    <xdr:sp macro="" textlink="">
      <xdr:nvSpPr>
        <xdr:cNvPr id="29" name="Afgeronde rechthoek 28"/>
        <xdr:cNvSpPr/>
      </xdr:nvSpPr>
      <xdr:spPr>
        <a:xfrm>
          <a:off x="2797970" y="5715000"/>
          <a:ext cx="1696208" cy="21784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14</xdr:col>
      <xdr:colOff>158751</xdr:colOff>
      <xdr:row>0</xdr:row>
      <xdr:rowOff>39688</xdr:rowOff>
    </xdr:from>
    <xdr:to>
      <xdr:col>15</xdr:col>
      <xdr:colOff>168759</xdr:colOff>
      <xdr:row>0</xdr:row>
      <xdr:rowOff>471091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8907" y="39688"/>
          <a:ext cx="1200633" cy="4314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Q38"/>
  <sheetViews>
    <sheetView tabSelected="1" zoomScale="96" zoomScaleNormal="96" workbookViewId="0">
      <selection activeCell="R12" sqref="R12"/>
    </sheetView>
  </sheetViews>
  <sheetFormatPr defaultRowHeight="15" x14ac:dyDescent="0.25"/>
  <cols>
    <col min="1" max="1" width="1.28515625" customWidth="1"/>
    <col min="2" max="2" width="2.85546875" customWidth="1"/>
    <col min="3" max="3" width="14.7109375" customWidth="1"/>
    <col min="4" max="4" width="1.28515625" customWidth="1"/>
    <col min="5" max="5" width="14.85546875" customWidth="1"/>
    <col min="6" max="6" width="10.140625" customWidth="1"/>
    <col min="7" max="7" width="5.140625" customWidth="1"/>
    <col min="8" max="8" width="12.7109375" customWidth="1"/>
    <col min="9" max="10" width="1.28515625" customWidth="1"/>
    <col min="11" max="11" width="27.7109375" customWidth="1"/>
    <col min="12" max="13" width="1.28515625" customWidth="1"/>
    <col min="14" max="15" width="17.85546875" customWidth="1"/>
    <col min="16" max="16" width="3.42578125" customWidth="1"/>
    <col min="18" max="18" width="32.28515625" customWidth="1"/>
    <col min="19" max="19" width="14.7109375" customWidth="1"/>
    <col min="20" max="22" width="8.7109375" customWidth="1"/>
  </cols>
  <sheetData>
    <row r="1" spans="1:17" ht="40.5" customHeight="1" thickBot="1" x14ac:dyDescent="0.3">
      <c r="A1" s="88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6"/>
    </row>
    <row r="2" spans="1:17" ht="35.25" customHeight="1" x14ac:dyDescent="0.3">
      <c r="A2" s="61"/>
      <c r="B2" s="100" t="s">
        <v>32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9"/>
    </row>
    <row r="3" spans="1:17" ht="7.5" customHeight="1" x14ac:dyDescent="0.3">
      <c r="A3" s="12"/>
      <c r="B3" s="6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3"/>
      <c r="O3" s="7"/>
      <c r="P3" s="8"/>
    </row>
    <row r="4" spans="1:17" x14ac:dyDescent="0.25">
      <c r="A4" s="2"/>
      <c r="B4" s="52"/>
      <c r="C4" s="3" t="s">
        <v>1</v>
      </c>
      <c r="D4" s="13"/>
      <c r="E4" s="13"/>
      <c r="F4" s="3"/>
      <c r="G4" s="20"/>
      <c r="H4" s="3"/>
      <c r="I4" s="20"/>
      <c r="J4" s="20"/>
      <c r="K4" s="39" t="s">
        <v>12</v>
      </c>
      <c r="M4" s="9"/>
      <c r="N4" s="13"/>
      <c r="O4" s="13"/>
      <c r="P4" s="18"/>
    </row>
    <row r="5" spans="1:17" x14ac:dyDescent="0.25">
      <c r="A5" s="2"/>
      <c r="B5" s="52"/>
      <c r="C5" s="136">
        <v>1.4</v>
      </c>
      <c r="D5" s="20"/>
      <c r="E5" s="13"/>
      <c r="F5" s="3"/>
      <c r="G5" s="20"/>
      <c r="H5" s="13"/>
      <c r="I5" s="13"/>
      <c r="K5" s="136" t="s">
        <v>44</v>
      </c>
      <c r="L5" s="11"/>
      <c r="M5" s="52"/>
      <c r="N5" s="54" t="s">
        <v>17</v>
      </c>
      <c r="O5" s="54" t="s">
        <v>26</v>
      </c>
      <c r="P5" s="17"/>
    </row>
    <row r="6" spans="1:17" x14ac:dyDescent="0.25">
      <c r="A6" s="2"/>
      <c r="B6" s="52"/>
      <c r="C6" s="42"/>
      <c r="D6" s="20"/>
      <c r="E6" s="9"/>
      <c r="F6" s="3"/>
      <c r="G6" s="20"/>
      <c r="H6" s="13"/>
      <c r="I6" s="20"/>
      <c r="J6" s="20"/>
      <c r="K6" s="9"/>
      <c r="L6" s="9"/>
      <c r="M6" s="9"/>
      <c r="N6" s="51">
        <f>INDEX(Parameters!A3:H19,Parameters!I5,Parameters!I6)</f>
        <v>897</v>
      </c>
      <c r="O6" s="58">
        <f>N10*H8</f>
        <v>1.5338399999999999</v>
      </c>
      <c r="P6" s="67"/>
    </row>
    <row r="7" spans="1:17" ht="15.75" customHeight="1" x14ac:dyDescent="0.25">
      <c r="A7" s="2"/>
      <c r="B7" s="52"/>
      <c r="C7" s="3" t="s">
        <v>13</v>
      </c>
      <c r="D7" s="20"/>
      <c r="E7" s="13"/>
      <c r="F7" s="3"/>
      <c r="G7" s="20"/>
      <c r="H7" s="48" t="s">
        <v>50</v>
      </c>
      <c r="I7" s="21"/>
      <c r="J7" s="21"/>
      <c r="K7" s="15" t="s">
        <v>33</v>
      </c>
      <c r="L7" s="20"/>
      <c r="M7" s="52"/>
      <c r="N7" s="52" t="s">
        <v>18</v>
      </c>
      <c r="O7" s="54" t="s">
        <v>0</v>
      </c>
      <c r="P7" s="68"/>
    </row>
    <row r="8" spans="1:17" x14ac:dyDescent="0.25">
      <c r="A8" s="2"/>
      <c r="B8" s="52"/>
      <c r="C8" s="136">
        <v>3.3</v>
      </c>
      <c r="D8" s="20"/>
      <c r="E8" s="20"/>
      <c r="F8" s="3"/>
      <c r="G8" s="20"/>
      <c r="H8" s="47">
        <f>(C5*C11*C8)</f>
        <v>3.6959999999999993</v>
      </c>
      <c r="I8" s="21"/>
      <c r="J8" s="21"/>
      <c r="K8" s="138">
        <v>0.5</v>
      </c>
      <c r="L8" s="20"/>
      <c r="M8" s="52"/>
      <c r="O8" s="13"/>
      <c r="P8" s="67"/>
    </row>
    <row r="9" spans="1:17" x14ac:dyDescent="0.25">
      <c r="A9" s="2"/>
      <c r="B9" s="52"/>
      <c r="D9" s="20"/>
      <c r="E9" s="20"/>
      <c r="F9" s="20"/>
      <c r="G9" s="20"/>
      <c r="I9" s="21"/>
      <c r="J9" s="21"/>
      <c r="K9" s="3"/>
      <c r="L9" s="20"/>
      <c r="M9" s="52"/>
      <c r="N9" s="54" t="s">
        <v>27</v>
      </c>
      <c r="O9" s="52" t="s">
        <v>19</v>
      </c>
      <c r="P9" s="69"/>
    </row>
    <row r="10" spans="1:17" x14ac:dyDescent="0.25">
      <c r="A10" s="2"/>
      <c r="B10" s="52"/>
      <c r="C10" s="20" t="s">
        <v>14</v>
      </c>
      <c r="D10" s="20"/>
      <c r="E10" s="20"/>
      <c r="F10" s="20"/>
      <c r="G10" s="20"/>
      <c r="H10" s="21"/>
      <c r="I10" s="21"/>
      <c r="J10" s="21"/>
      <c r="K10" s="20" t="s">
        <v>16</v>
      </c>
      <c r="L10" s="20"/>
      <c r="M10" s="52"/>
      <c r="N10" s="51">
        <f>VLOOKUP(K11,Parameters!A23:D27,4,FALSE)</f>
        <v>0.41500000000000004</v>
      </c>
      <c r="O10" s="59">
        <f>N6*O6</f>
        <v>1375.85448</v>
      </c>
      <c r="P10" s="69">
        <f>MATCH(Rekenblad!K8,Parameters!A3:H3,0)</f>
        <v>5</v>
      </c>
    </row>
    <row r="11" spans="1:17" x14ac:dyDescent="0.25">
      <c r="A11" s="2"/>
      <c r="B11" s="52"/>
      <c r="C11" s="137">
        <v>0.8</v>
      </c>
      <c r="D11" s="20"/>
      <c r="E11" s="20"/>
      <c r="F11" s="20"/>
      <c r="G11" s="20"/>
      <c r="H11" s="21"/>
      <c r="I11" s="21"/>
      <c r="J11" s="21"/>
      <c r="K11" s="136" t="s">
        <v>28</v>
      </c>
      <c r="L11" s="20"/>
      <c r="M11" s="52"/>
      <c r="N11" s="54"/>
      <c r="O11" s="52" t="s">
        <v>6</v>
      </c>
      <c r="P11" s="32"/>
    </row>
    <row r="12" spans="1:17" x14ac:dyDescent="0.25">
      <c r="A12" s="2"/>
      <c r="B12" s="52"/>
      <c r="C12" s="20"/>
      <c r="D12" s="20"/>
      <c r="E12" s="20"/>
      <c r="F12" s="20"/>
      <c r="G12" s="20"/>
      <c r="H12" s="21"/>
      <c r="I12" s="21"/>
      <c r="J12" s="21"/>
      <c r="K12" s="20"/>
      <c r="L12" s="20"/>
      <c r="M12" s="52"/>
      <c r="N12" s="13"/>
      <c r="O12" s="13"/>
      <c r="P12" s="18"/>
    </row>
    <row r="13" spans="1:17" ht="7.5" customHeight="1" thickBot="1" x14ac:dyDescent="0.3">
      <c r="A13" s="2"/>
      <c r="B13" s="52"/>
      <c r="C13" s="20"/>
      <c r="D13" s="20"/>
      <c r="E13" s="20"/>
      <c r="F13" s="20"/>
      <c r="G13" s="20"/>
      <c r="H13" s="21"/>
      <c r="I13" s="21"/>
      <c r="J13" s="21"/>
      <c r="K13" s="31"/>
      <c r="L13" s="31"/>
      <c r="M13" s="31"/>
      <c r="N13" s="31"/>
      <c r="O13" s="20"/>
      <c r="P13" s="18"/>
    </row>
    <row r="14" spans="1:17" x14ac:dyDescent="0.25">
      <c r="A14" s="61"/>
      <c r="B14" s="91" t="s">
        <v>31</v>
      </c>
      <c r="C14" s="91"/>
      <c r="D14" s="91"/>
      <c r="E14" s="91"/>
      <c r="F14" s="91"/>
      <c r="G14" s="91"/>
      <c r="H14" s="91"/>
      <c r="I14" s="35"/>
      <c r="J14" s="36"/>
      <c r="K14" s="70" t="s">
        <v>30</v>
      </c>
      <c r="L14" s="55"/>
      <c r="M14" s="53"/>
      <c r="N14" s="91" t="s">
        <v>24</v>
      </c>
      <c r="O14" s="91"/>
      <c r="P14" s="92"/>
    </row>
    <row r="15" spans="1:17" ht="7.5" customHeight="1" x14ac:dyDescent="0.25">
      <c r="A15" s="5"/>
      <c r="B15" s="9"/>
      <c r="C15" s="9"/>
      <c r="D15" s="9"/>
      <c r="E15" s="9"/>
      <c r="F15" s="9"/>
      <c r="G15" s="9"/>
      <c r="H15" s="22"/>
      <c r="I15" s="4"/>
      <c r="J15" s="9"/>
      <c r="K15" s="23"/>
      <c r="L15" s="32"/>
      <c r="M15" s="57"/>
      <c r="N15" s="62"/>
      <c r="O15" s="37"/>
      <c r="P15" s="38"/>
    </row>
    <row r="16" spans="1:17" x14ac:dyDescent="0.25">
      <c r="A16" s="5"/>
      <c r="B16" s="9"/>
      <c r="C16" s="20" t="s">
        <v>5</v>
      </c>
      <c r="D16" s="20"/>
      <c r="E16" s="101" t="s">
        <v>8</v>
      </c>
      <c r="F16" s="101"/>
      <c r="G16" s="101"/>
      <c r="H16" s="52" t="s">
        <v>10</v>
      </c>
      <c r="I16" s="32"/>
      <c r="J16" s="20"/>
      <c r="K16" s="15" t="s">
        <v>7</v>
      </c>
      <c r="L16" s="32"/>
      <c r="M16" s="56"/>
      <c r="N16" s="95" t="s">
        <v>25</v>
      </c>
      <c r="O16" s="96"/>
      <c r="P16" s="97"/>
    </row>
    <row r="17" spans="1:16" x14ac:dyDescent="0.25">
      <c r="A17" s="5"/>
      <c r="B17" s="9"/>
      <c r="C17" s="139">
        <v>450</v>
      </c>
      <c r="D17" s="34"/>
      <c r="E17" s="102">
        <f>O10</f>
        <v>1375.85448</v>
      </c>
      <c r="F17" s="102"/>
      <c r="G17" s="102"/>
      <c r="H17" s="66">
        <f>C17+E17</f>
        <v>1825.85448</v>
      </c>
      <c r="I17" s="33"/>
      <c r="J17" s="10"/>
      <c r="K17" s="139">
        <v>2000</v>
      </c>
      <c r="L17" s="64"/>
      <c r="M17" s="56"/>
      <c r="N17" s="93">
        <f>K17-H17</f>
        <v>174.14552000000003</v>
      </c>
      <c r="O17" s="93"/>
      <c r="P17" s="94"/>
    </row>
    <row r="18" spans="1:16" x14ac:dyDescent="0.25">
      <c r="A18" s="5"/>
      <c r="B18" s="9"/>
      <c r="C18" s="16" t="s">
        <v>6</v>
      </c>
      <c r="D18" s="16"/>
      <c r="E18" s="101" t="s">
        <v>6</v>
      </c>
      <c r="F18" s="101"/>
      <c r="G18" s="101"/>
      <c r="H18" s="52" t="s">
        <v>6</v>
      </c>
      <c r="I18" s="32"/>
      <c r="J18" s="20"/>
      <c r="K18" s="23" t="s">
        <v>6</v>
      </c>
      <c r="L18" s="32"/>
      <c r="M18" s="56"/>
      <c r="N18" s="98" t="s">
        <v>6</v>
      </c>
      <c r="O18" s="98"/>
      <c r="P18" s="99"/>
    </row>
    <row r="19" spans="1:16" ht="9.75" customHeight="1" thickBot="1" x14ac:dyDescent="0.3">
      <c r="A19" s="5"/>
      <c r="B19" s="9"/>
      <c r="C19" s="44"/>
      <c r="D19" s="44"/>
      <c r="E19" s="44"/>
      <c r="F19" s="31"/>
      <c r="G19" s="31"/>
      <c r="H19" s="31"/>
      <c r="I19" s="65"/>
      <c r="J19" s="49"/>
      <c r="K19" s="20"/>
      <c r="L19" s="65"/>
      <c r="M19" s="50"/>
      <c r="N19" s="63"/>
      <c r="O19" s="46"/>
      <c r="P19" s="45"/>
    </row>
    <row r="20" spans="1:16" x14ac:dyDescent="0.25">
      <c r="A20" s="71"/>
      <c r="B20" s="72"/>
      <c r="C20" s="72"/>
      <c r="D20" s="72"/>
      <c r="E20" s="72"/>
      <c r="F20" s="13"/>
      <c r="G20" s="73"/>
      <c r="H20" s="73"/>
      <c r="I20" s="73"/>
      <c r="J20" s="72"/>
      <c r="K20" s="72"/>
      <c r="L20" s="72"/>
      <c r="M20" s="72"/>
      <c r="N20" s="72"/>
      <c r="O20" s="72"/>
      <c r="P20" s="74"/>
    </row>
    <row r="21" spans="1:16" ht="15" customHeight="1" x14ac:dyDescent="0.25">
      <c r="A21" s="75"/>
      <c r="B21" s="73"/>
      <c r="C21" s="76"/>
      <c r="D21" s="76"/>
      <c r="E21" s="76"/>
      <c r="F21" s="76"/>
      <c r="G21" s="76"/>
      <c r="H21" s="76"/>
      <c r="I21" s="76"/>
      <c r="J21" s="76"/>
      <c r="K21" s="76"/>
      <c r="L21" s="73"/>
      <c r="M21" s="73"/>
      <c r="N21" s="73"/>
      <c r="O21" s="73"/>
      <c r="P21" s="77"/>
    </row>
    <row r="22" spans="1:16" ht="15" customHeight="1" x14ac:dyDescent="0.25">
      <c r="A22" s="75"/>
      <c r="B22" s="73"/>
      <c r="C22" s="76"/>
      <c r="D22" s="76"/>
      <c r="E22" s="76"/>
      <c r="F22" s="76"/>
      <c r="G22" s="76"/>
      <c r="H22" s="76"/>
      <c r="I22" s="76"/>
      <c r="J22" s="76"/>
      <c r="K22" s="76"/>
      <c r="L22" s="73"/>
      <c r="M22" s="73"/>
      <c r="N22" s="73"/>
      <c r="O22" s="73"/>
      <c r="P22" s="77"/>
    </row>
    <row r="23" spans="1:16" ht="15" customHeight="1" x14ac:dyDescent="0.25">
      <c r="A23" s="75"/>
      <c r="B23" s="73"/>
      <c r="C23" s="76"/>
      <c r="D23" s="76"/>
      <c r="E23" s="76"/>
      <c r="F23" s="76"/>
      <c r="G23" s="76"/>
      <c r="H23" s="76"/>
      <c r="I23" s="76"/>
      <c r="J23" s="76"/>
      <c r="K23" s="76"/>
      <c r="L23" s="73"/>
      <c r="M23" s="73"/>
      <c r="N23" s="73"/>
      <c r="O23" s="73"/>
      <c r="P23" s="77"/>
    </row>
    <row r="24" spans="1:16" ht="15" customHeight="1" x14ac:dyDescent="0.25">
      <c r="A24" s="75"/>
      <c r="B24" s="73"/>
      <c r="C24" s="76"/>
      <c r="D24" s="76"/>
      <c r="E24" s="76"/>
      <c r="F24" s="76"/>
      <c r="G24" s="76"/>
      <c r="H24" s="76"/>
      <c r="I24" s="76"/>
      <c r="J24" s="76"/>
      <c r="K24" s="76"/>
      <c r="L24" s="73"/>
      <c r="M24" s="73"/>
      <c r="N24" s="73"/>
      <c r="O24" s="73"/>
      <c r="P24" s="77"/>
    </row>
    <row r="25" spans="1:16" x14ac:dyDescent="0.25">
      <c r="A25" s="75"/>
      <c r="B25" s="73"/>
      <c r="C25" s="76"/>
      <c r="D25" s="76"/>
      <c r="E25" s="76"/>
      <c r="F25" s="76"/>
      <c r="G25" s="76"/>
      <c r="H25" s="76"/>
      <c r="I25" s="76"/>
      <c r="J25" s="76"/>
      <c r="K25" s="76"/>
      <c r="L25" s="78"/>
      <c r="M25" s="78"/>
      <c r="N25" s="78"/>
      <c r="O25" s="73"/>
      <c r="P25" s="77"/>
    </row>
    <row r="26" spans="1:16" x14ac:dyDescent="0.25">
      <c r="A26" s="75"/>
      <c r="B26" s="73"/>
      <c r="C26" s="76"/>
      <c r="D26" s="76"/>
      <c r="E26" s="76"/>
      <c r="F26" s="76"/>
      <c r="G26" s="76"/>
      <c r="H26" s="76"/>
      <c r="I26" s="76"/>
      <c r="J26" s="76"/>
      <c r="K26" s="76"/>
      <c r="L26" s="78"/>
      <c r="M26" s="78"/>
      <c r="N26" s="78"/>
      <c r="O26" s="73"/>
      <c r="P26" s="77"/>
    </row>
    <row r="27" spans="1:16" x14ac:dyDescent="0.25">
      <c r="A27" s="75"/>
      <c r="B27" s="73"/>
      <c r="C27" s="76"/>
      <c r="D27" s="76"/>
      <c r="E27" s="76"/>
      <c r="F27" s="76"/>
      <c r="G27" s="76"/>
      <c r="H27" s="76"/>
      <c r="I27" s="76"/>
      <c r="J27" s="76"/>
      <c r="K27" s="76"/>
      <c r="L27" s="78"/>
      <c r="M27" s="78"/>
      <c r="N27" s="78"/>
      <c r="O27" s="73"/>
      <c r="P27" s="77"/>
    </row>
    <row r="28" spans="1:16" x14ac:dyDescent="0.25">
      <c r="A28" s="75"/>
      <c r="B28" s="73"/>
      <c r="C28" s="76"/>
      <c r="D28" s="76"/>
      <c r="E28" s="76"/>
      <c r="F28" s="76"/>
      <c r="G28" s="76"/>
      <c r="H28" s="76"/>
      <c r="I28" s="76"/>
      <c r="J28" s="76"/>
      <c r="K28" s="76"/>
      <c r="L28" s="73"/>
      <c r="M28" s="73"/>
      <c r="N28" s="73"/>
      <c r="O28" s="73"/>
      <c r="P28" s="77"/>
    </row>
    <row r="29" spans="1:16" x14ac:dyDescent="0.25">
      <c r="A29" s="75"/>
      <c r="B29" s="73"/>
      <c r="C29" s="76"/>
      <c r="D29" s="76"/>
      <c r="E29" s="76"/>
      <c r="F29" s="76"/>
      <c r="G29" s="76"/>
      <c r="H29" s="76"/>
      <c r="I29" s="76"/>
      <c r="J29" s="76"/>
      <c r="K29" s="76"/>
      <c r="L29" s="73"/>
      <c r="M29" s="73"/>
      <c r="N29" s="73"/>
      <c r="O29" s="73"/>
      <c r="P29" s="77"/>
    </row>
    <row r="30" spans="1:16" x14ac:dyDescent="0.25">
      <c r="A30" s="75"/>
      <c r="B30" s="73"/>
      <c r="C30" s="76"/>
      <c r="D30" s="76"/>
      <c r="E30" s="76"/>
      <c r="F30" s="76"/>
      <c r="G30" s="76"/>
      <c r="H30" s="76"/>
      <c r="I30" s="76"/>
      <c r="J30" s="76"/>
      <c r="K30" s="76"/>
      <c r="L30" s="73"/>
      <c r="M30" s="73"/>
      <c r="N30" s="73"/>
      <c r="O30" s="73"/>
      <c r="P30" s="77"/>
    </row>
    <row r="31" spans="1:16" x14ac:dyDescent="0.25">
      <c r="A31" s="75"/>
      <c r="B31" s="73"/>
      <c r="C31" s="76"/>
      <c r="D31" s="76"/>
      <c r="E31" s="76"/>
      <c r="F31" s="76"/>
      <c r="G31" s="76"/>
      <c r="H31" s="76"/>
      <c r="I31" s="76"/>
      <c r="J31" s="76"/>
      <c r="K31" s="76"/>
      <c r="L31" s="73"/>
      <c r="M31" s="73"/>
      <c r="N31" s="73"/>
      <c r="O31" s="73"/>
      <c r="P31" s="77"/>
    </row>
    <row r="32" spans="1:16" x14ac:dyDescent="0.25">
      <c r="A32" s="79"/>
      <c r="B32" s="80"/>
      <c r="C32" s="9"/>
      <c r="D32" s="9"/>
      <c r="E32" s="52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</row>
    <row r="33" spans="1:17" x14ac:dyDescent="0.25">
      <c r="A33" s="5"/>
      <c r="B33" s="13"/>
      <c r="C33" s="80"/>
      <c r="D33" s="80"/>
      <c r="E33" s="8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6"/>
    </row>
    <row r="34" spans="1:17" ht="15.75" thickBot="1" x14ac:dyDescent="0.3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</row>
    <row r="37" spans="1:17" x14ac:dyDescent="0.25">
      <c r="E37" s="1"/>
    </row>
    <row r="38" spans="1:17" x14ac:dyDescent="0.25">
      <c r="E38" s="1"/>
    </row>
  </sheetData>
  <sheetProtection password="E0F0" sheet="1" objects="1" scenarios="1"/>
  <dataConsolidate topLabels="1">
    <dataRefs count="1">
      <dataRef ref="D3:K8" sheet="Parameters"/>
    </dataRefs>
  </dataConsolidate>
  <mergeCells count="10">
    <mergeCell ref="A1:P1"/>
    <mergeCell ref="N14:P14"/>
    <mergeCell ref="N17:P17"/>
    <mergeCell ref="N16:P16"/>
    <mergeCell ref="N18:P18"/>
    <mergeCell ref="B14:H14"/>
    <mergeCell ref="B2:O2"/>
    <mergeCell ref="E16:G16"/>
    <mergeCell ref="E17:G17"/>
    <mergeCell ref="E18:G18"/>
  </mergeCells>
  <pageMargins left="0.7" right="0.7" top="0.75" bottom="0.75" header="0.3" footer="0.3"/>
  <pageSetup paperSize="9" scale="9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Parameters!$A$4:$A$19</xm:f>
          </x14:formula1>
          <xm:sqref>K5</xm:sqref>
        </x14:dataValidation>
        <x14:dataValidation type="list" allowBlank="1" showInputMessage="1" showErrorMessage="1">
          <x14:formula1>
            <xm:f>Parameters!$B$3:$H$3</xm:f>
          </x14:formula1>
          <xm:sqref>K8</xm:sqref>
        </x14:dataValidation>
        <x14:dataValidation type="list" allowBlank="1" showInputMessage="1" showErrorMessage="1">
          <x14:formula1>
            <xm:f>Parameters!$A$23:$A$27</xm:f>
          </x14:formula1>
          <xm:sqref>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K27"/>
  <sheetViews>
    <sheetView zoomScale="96" zoomScaleNormal="96" workbookViewId="0">
      <selection activeCell="J24" sqref="J24"/>
    </sheetView>
  </sheetViews>
  <sheetFormatPr defaultRowHeight="15" x14ac:dyDescent="0.25"/>
  <cols>
    <col min="1" max="1" width="44.5703125" customWidth="1"/>
    <col min="2" max="4" width="15.7109375" customWidth="1"/>
    <col min="5" max="8" width="15.85546875" customWidth="1"/>
    <col min="9" max="10" width="19.28515625" customWidth="1"/>
    <col min="11" max="11" width="15.85546875" customWidth="1"/>
  </cols>
  <sheetData>
    <row r="1" spans="1:37" ht="23.25" x14ac:dyDescent="0.35">
      <c r="A1" s="41" t="s">
        <v>29</v>
      </c>
      <c r="B1" s="41"/>
      <c r="C1" s="41"/>
      <c r="D1" s="41"/>
      <c r="E1" s="41"/>
    </row>
    <row r="2" spans="1:37" ht="15" customHeight="1" x14ac:dyDescent="0.35">
      <c r="A2" s="41"/>
      <c r="B2" s="41"/>
      <c r="C2" s="41"/>
      <c r="D2" s="41"/>
      <c r="E2" s="41"/>
    </row>
    <row r="3" spans="1:37" ht="15.75" thickBot="1" x14ac:dyDescent="0.3">
      <c r="A3" s="40" t="s">
        <v>34</v>
      </c>
      <c r="B3" s="103">
        <v>0.65</v>
      </c>
      <c r="C3" s="103">
        <v>0.6</v>
      </c>
      <c r="D3" s="104">
        <v>0.55000000000000004</v>
      </c>
      <c r="E3" s="105">
        <v>0.5</v>
      </c>
      <c r="F3" s="105">
        <v>0.45</v>
      </c>
      <c r="G3" s="105">
        <v>0.4</v>
      </c>
      <c r="H3" s="118">
        <v>0.35</v>
      </c>
      <c r="I3" s="130" t="s">
        <v>35</v>
      </c>
      <c r="J3" s="124"/>
      <c r="K3" s="124"/>
      <c r="L3" s="1"/>
      <c r="M3" s="124"/>
      <c r="N3" s="124"/>
      <c r="O3" s="124"/>
      <c r="P3" s="124"/>
      <c r="Q3" s="1"/>
      <c r="R3" s="124"/>
      <c r="S3" s="124"/>
      <c r="T3" s="124"/>
      <c r="U3" s="124"/>
      <c r="V3" s="1"/>
      <c r="W3" s="124"/>
      <c r="X3" s="124"/>
      <c r="Y3" s="124"/>
      <c r="Z3" s="124"/>
      <c r="AA3" s="1"/>
      <c r="AB3" s="124"/>
      <c r="AC3" s="124"/>
      <c r="AD3" s="124"/>
      <c r="AE3" s="124"/>
      <c r="AF3" s="1"/>
      <c r="AG3" s="124"/>
      <c r="AH3" s="124"/>
      <c r="AI3" s="124"/>
      <c r="AJ3" s="124"/>
      <c r="AK3" s="125"/>
    </row>
    <row r="4" spans="1:37" x14ac:dyDescent="0.25">
      <c r="A4" s="106" t="s">
        <v>2</v>
      </c>
      <c r="B4" s="107">
        <v>1595</v>
      </c>
      <c r="C4" s="108">
        <v>1396</v>
      </c>
      <c r="D4" s="109">
        <v>1241</v>
      </c>
      <c r="E4" s="109">
        <v>1117</v>
      </c>
      <c r="F4" s="109">
        <v>1015</v>
      </c>
      <c r="G4" s="109">
        <v>930</v>
      </c>
      <c r="H4" s="119">
        <v>859</v>
      </c>
      <c r="I4" s="131"/>
      <c r="J4" s="126"/>
      <c r="K4" s="126"/>
      <c r="L4" s="1"/>
      <c r="M4" s="126"/>
      <c r="N4" s="126"/>
      <c r="O4" s="126"/>
      <c r="P4" s="126"/>
      <c r="Q4" s="1"/>
      <c r="R4" s="126"/>
      <c r="S4" s="126"/>
      <c r="T4" s="126"/>
      <c r="U4" s="126"/>
      <c r="V4" s="1"/>
      <c r="W4" s="126"/>
      <c r="X4" s="126"/>
      <c r="Y4" s="126"/>
      <c r="Z4" s="126"/>
      <c r="AA4" s="1"/>
      <c r="AB4" s="126"/>
      <c r="AC4" s="126"/>
      <c r="AD4" s="126"/>
      <c r="AE4" s="126"/>
      <c r="AF4" s="1"/>
      <c r="AG4" s="126"/>
      <c r="AH4" s="126"/>
      <c r="AI4" s="126"/>
      <c r="AJ4" s="126"/>
      <c r="AK4" s="119"/>
    </row>
    <row r="5" spans="1:37" x14ac:dyDescent="0.25">
      <c r="A5" s="87" t="s">
        <v>36</v>
      </c>
      <c r="B5" s="108">
        <v>1639</v>
      </c>
      <c r="C5" s="108">
        <v>1434</v>
      </c>
      <c r="D5" s="109">
        <v>1275</v>
      </c>
      <c r="E5" s="109">
        <v>1147</v>
      </c>
      <c r="F5" s="109">
        <v>1043</v>
      </c>
      <c r="G5" s="109">
        <v>956</v>
      </c>
      <c r="H5" s="119">
        <v>882</v>
      </c>
      <c r="I5" s="132">
        <f>MATCH(Rekenblad!K5,A3:A19,0)</f>
        <v>12</v>
      </c>
      <c r="J5" s="126"/>
      <c r="K5" s="126"/>
      <c r="L5" s="1"/>
      <c r="M5" s="126"/>
      <c r="N5" s="126"/>
      <c r="O5" s="126"/>
      <c r="P5" s="126"/>
      <c r="Q5" s="1"/>
      <c r="R5" s="126"/>
      <c r="S5" s="126"/>
      <c r="T5" s="126"/>
      <c r="U5" s="126"/>
      <c r="V5" s="1"/>
      <c r="W5" s="126"/>
      <c r="X5" s="126"/>
      <c r="Y5" s="126"/>
      <c r="Z5" s="126"/>
      <c r="AA5" s="1"/>
      <c r="AB5" s="126"/>
      <c r="AC5" s="126"/>
      <c r="AD5" s="126"/>
      <c r="AE5" s="126"/>
      <c r="AF5" s="1"/>
      <c r="AG5" s="126"/>
      <c r="AH5" s="126"/>
      <c r="AI5" s="126"/>
      <c r="AJ5" s="126"/>
      <c r="AK5" s="119"/>
    </row>
    <row r="6" spans="1:37" x14ac:dyDescent="0.25">
      <c r="A6" s="87" t="s">
        <v>37</v>
      </c>
      <c r="B6" s="108">
        <v>1673</v>
      </c>
      <c r="C6" s="108">
        <v>1464</v>
      </c>
      <c r="D6" s="110">
        <v>1301</v>
      </c>
      <c r="E6" s="111">
        <v>1171</v>
      </c>
      <c r="F6" s="111">
        <v>1065</v>
      </c>
      <c r="G6" s="111">
        <v>976</v>
      </c>
      <c r="H6" s="120">
        <v>901</v>
      </c>
      <c r="I6" s="132">
        <f>MATCH(Rekenblad!K8,Parameters!A3:H3,0)</f>
        <v>5</v>
      </c>
      <c r="J6" s="126"/>
      <c r="K6" s="126"/>
      <c r="L6" s="1"/>
      <c r="M6" s="126"/>
      <c r="N6" s="126"/>
      <c r="O6" s="126"/>
      <c r="P6" s="126"/>
      <c r="Q6" s="1"/>
      <c r="R6" s="126"/>
      <c r="S6" s="126"/>
      <c r="T6" s="126"/>
      <c r="U6" s="126"/>
      <c r="V6" s="1"/>
      <c r="W6" s="126"/>
      <c r="X6" s="126"/>
      <c r="Y6" s="126"/>
      <c r="Z6" s="126"/>
      <c r="AA6" s="1"/>
      <c r="AB6" s="126"/>
      <c r="AC6" s="126"/>
      <c r="AD6" s="126"/>
      <c r="AE6" s="126"/>
      <c r="AF6" s="1"/>
      <c r="AG6" s="126"/>
      <c r="AH6" s="126"/>
      <c r="AI6" s="126"/>
      <c r="AJ6" s="126"/>
      <c r="AK6" s="127"/>
    </row>
    <row r="7" spans="1:37" x14ac:dyDescent="0.25">
      <c r="A7" s="87" t="s">
        <v>38</v>
      </c>
      <c r="B7" s="108">
        <v>1010</v>
      </c>
      <c r="C7" s="108">
        <v>884</v>
      </c>
      <c r="D7" s="110">
        <v>785</v>
      </c>
      <c r="E7" s="112">
        <v>707</v>
      </c>
      <c r="F7" s="113">
        <v>643</v>
      </c>
      <c r="G7" s="113">
        <v>589</v>
      </c>
      <c r="H7" s="121">
        <v>544</v>
      </c>
      <c r="I7" s="133"/>
      <c r="J7" s="126"/>
      <c r="K7" s="126"/>
      <c r="L7" s="1"/>
      <c r="M7" s="126"/>
      <c r="N7" s="126"/>
      <c r="O7" s="126"/>
      <c r="P7" s="126"/>
      <c r="Q7" s="1"/>
      <c r="R7" s="126"/>
      <c r="S7" s="126"/>
      <c r="T7" s="126"/>
      <c r="U7" s="126"/>
      <c r="V7" s="1"/>
      <c r="W7" s="126"/>
      <c r="X7" s="126"/>
      <c r="Y7" s="126"/>
      <c r="Z7" s="126"/>
      <c r="AA7" s="1"/>
      <c r="AB7" s="126"/>
      <c r="AC7" s="126"/>
      <c r="AD7" s="126"/>
      <c r="AE7" s="126"/>
      <c r="AF7" s="1"/>
      <c r="AG7" s="126"/>
      <c r="AH7" s="126"/>
      <c r="AI7" s="126"/>
      <c r="AJ7" s="126"/>
      <c r="AK7" s="128"/>
    </row>
    <row r="8" spans="1:37" x14ac:dyDescent="0.25">
      <c r="A8" s="87" t="s">
        <v>11</v>
      </c>
      <c r="B8" s="108">
        <v>1574</v>
      </c>
      <c r="C8" s="108">
        <v>1378</v>
      </c>
      <c r="D8" s="110">
        <v>1225</v>
      </c>
      <c r="E8" s="111">
        <v>1102</v>
      </c>
      <c r="F8" s="111">
        <v>1002</v>
      </c>
      <c r="G8" s="111">
        <v>918</v>
      </c>
      <c r="H8" s="120">
        <v>848</v>
      </c>
      <c r="I8" s="131"/>
      <c r="J8" s="126"/>
      <c r="K8" s="126"/>
      <c r="L8" s="1"/>
      <c r="M8" s="126"/>
      <c r="N8" s="126"/>
      <c r="O8" s="126"/>
      <c r="P8" s="126"/>
      <c r="Q8" s="1"/>
      <c r="R8" s="126"/>
      <c r="S8" s="126"/>
      <c r="T8" s="126"/>
      <c r="U8" s="126"/>
      <c r="V8" s="1"/>
      <c r="W8" s="126"/>
      <c r="X8" s="126"/>
      <c r="Y8" s="126"/>
      <c r="Z8" s="126"/>
      <c r="AA8" s="1"/>
      <c r="AB8" s="126"/>
      <c r="AC8" s="126"/>
      <c r="AD8" s="126"/>
      <c r="AE8" s="126"/>
      <c r="AF8" s="1"/>
      <c r="AG8" s="126"/>
      <c r="AH8" s="126"/>
      <c r="AI8" s="126"/>
      <c r="AJ8" s="126"/>
      <c r="AK8" s="128"/>
    </row>
    <row r="9" spans="1:37" x14ac:dyDescent="0.25">
      <c r="A9" s="87" t="s">
        <v>39</v>
      </c>
      <c r="B9" s="108">
        <v>1343</v>
      </c>
      <c r="C9" s="108">
        <v>1175</v>
      </c>
      <c r="D9" s="110">
        <v>1045</v>
      </c>
      <c r="E9" s="111">
        <v>940</v>
      </c>
      <c r="F9" s="113">
        <v>855</v>
      </c>
      <c r="G9" s="111">
        <v>784</v>
      </c>
      <c r="H9" s="121">
        <v>723</v>
      </c>
      <c r="I9" s="131"/>
      <c r="J9" s="126"/>
      <c r="K9" s="126"/>
      <c r="L9" s="1"/>
      <c r="M9" s="126"/>
      <c r="N9" s="126"/>
      <c r="O9" s="126"/>
      <c r="P9" s="126"/>
      <c r="Q9" s="1"/>
      <c r="R9" s="126"/>
      <c r="S9" s="126"/>
      <c r="T9" s="126"/>
      <c r="U9" s="126"/>
      <c r="V9" s="1"/>
      <c r="W9" s="126"/>
      <c r="X9" s="126"/>
      <c r="Y9" s="126"/>
      <c r="Z9" s="126"/>
      <c r="AA9" s="1"/>
      <c r="AB9" s="126"/>
      <c r="AC9" s="126"/>
      <c r="AD9" s="126"/>
      <c r="AE9" s="126"/>
      <c r="AF9" s="1"/>
      <c r="AG9" s="126"/>
      <c r="AH9" s="126"/>
      <c r="AI9" s="126"/>
      <c r="AJ9" s="126"/>
      <c r="AK9" s="127"/>
    </row>
    <row r="10" spans="1:37" x14ac:dyDescent="0.25">
      <c r="A10" s="87" t="s">
        <v>40</v>
      </c>
      <c r="B10" s="108">
        <v>1662</v>
      </c>
      <c r="C10" s="108">
        <v>1454</v>
      </c>
      <c r="D10" s="110">
        <v>1292</v>
      </c>
      <c r="E10" s="111">
        <v>1163</v>
      </c>
      <c r="F10" s="113">
        <v>1057</v>
      </c>
      <c r="G10" s="111">
        <v>969</v>
      </c>
      <c r="H10" s="121">
        <v>895</v>
      </c>
      <c r="I10" s="133"/>
      <c r="J10" s="126"/>
      <c r="K10" s="126"/>
      <c r="L10" s="1"/>
      <c r="M10" s="126"/>
      <c r="N10" s="126"/>
      <c r="O10" s="126"/>
      <c r="P10" s="126"/>
      <c r="Q10" s="1"/>
      <c r="R10" s="126"/>
      <c r="S10" s="126"/>
      <c r="T10" s="126"/>
      <c r="U10" s="126"/>
      <c r="V10" s="1"/>
      <c r="W10" s="126"/>
      <c r="X10" s="126"/>
      <c r="Y10" s="126"/>
      <c r="Z10" s="126"/>
      <c r="AA10" s="1"/>
      <c r="AB10" s="126"/>
      <c r="AC10" s="126"/>
      <c r="AD10" s="126"/>
      <c r="AE10" s="126"/>
      <c r="AF10" s="1"/>
      <c r="AG10" s="126"/>
      <c r="AH10" s="126"/>
      <c r="AI10" s="126"/>
      <c r="AJ10" s="126"/>
      <c r="AK10" s="127"/>
    </row>
    <row r="11" spans="1:37" x14ac:dyDescent="0.25">
      <c r="A11" s="114" t="s">
        <v>41</v>
      </c>
      <c r="B11" s="108">
        <v>1538</v>
      </c>
      <c r="C11" s="108">
        <v>1345</v>
      </c>
      <c r="D11" s="110">
        <v>1196</v>
      </c>
      <c r="E11" s="111">
        <v>1076</v>
      </c>
      <c r="F11" s="113">
        <v>978</v>
      </c>
      <c r="G11" s="111">
        <v>897</v>
      </c>
      <c r="H11" s="121">
        <v>828</v>
      </c>
      <c r="I11" s="131"/>
      <c r="J11" s="126"/>
      <c r="K11" s="126"/>
      <c r="L11" s="1"/>
      <c r="M11" s="126"/>
      <c r="N11" s="126"/>
      <c r="O11" s="126"/>
      <c r="P11" s="126"/>
      <c r="Q11" s="1"/>
      <c r="R11" s="126"/>
      <c r="S11" s="126"/>
      <c r="T11" s="126"/>
      <c r="U11" s="126"/>
      <c r="V11" s="1"/>
      <c r="W11" s="126"/>
      <c r="X11" s="126"/>
      <c r="Y11" s="126"/>
      <c r="Z11" s="126"/>
      <c r="AA11" s="1"/>
      <c r="AB11" s="126"/>
      <c r="AC11" s="126"/>
      <c r="AD11" s="126"/>
      <c r="AE11" s="126"/>
      <c r="AF11" s="1"/>
      <c r="AG11" s="126"/>
      <c r="AH11" s="126"/>
      <c r="AI11" s="126"/>
      <c r="AJ11" s="126"/>
      <c r="AK11" s="127"/>
    </row>
    <row r="12" spans="1:37" x14ac:dyDescent="0.25">
      <c r="A12" s="114" t="s">
        <v>42</v>
      </c>
      <c r="B12" s="108">
        <v>1405</v>
      </c>
      <c r="C12" s="108">
        <v>1230</v>
      </c>
      <c r="D12" s="110">
        <v>1093</v>
      </c>
      <c r="E12" s="111">
        <v>984</v>
      </c>
      <c r="F12" s="113">
        <v>894</v>
      </c>
      <c r="G12" s="111">
        <v>820</v>
      </c>
      <c r="H12" s="121">
        <v>757</v>
      </c>
      <c r="I12" s="131"/>
      <c r="J12" s="126"/>
      <c r="K12" s="126"/>
      <c r="L12" s="1"/>
      <c r="M12" s="126"/>
      <c r="N12" s="126"/>
      <c r="O12" s="126"/>
      <c r="P12" s="126"/>
      <c r="Q12" s="1"/>
      <c r="R12" s="126"/>
      <c r="S12" s="126"/>
      <c r="T12" s="126"/>
      <c r="U12" s="126"/>
      <c r="V12" s="1"/>
      <c r="W12" s="126"/>
      <c r="X12" s="126"/>
      <c r="Y12" s="126"/>
      <c r="Z12" s="126"/>
      <c r="AA12" s="1"/>
      <c r="AB12" s="126"/>
      <c r="AC12" s="126"/>
      <c r="AD12" s="126"/>
      <c r="AE12" s="126"/>
      <c r="AF12" s="1"/>
      <c r="AG12" s="126"/>
      <c r="AH12" s="126"/>
      <c r="AI12" s="126"/>
      <c r="AJ12" s="126"/>
      <c r="AK12" s="127"/>
    </row>
    <row r="13" spans="1:37" x14ac:dyDescent="0.25">
      <c r="A13" s="114" t="s">
        <v>43</v>
      </c>
      <c r="B13" s="115">
        <f>AVERAGE(B4:B12)</f>
        <v>1493.2222222222222</v>
      </c>
      <c r="C13" s="115">
        <f>AVERAGE(C4:C12)</f>
        <v>1306.6666666666667</v>
      </c>
      <c r="D13" s="116">
        <f>AVERAGE(D4:D12)</f>
        <v>1161.4444444444443</v>
      </c>
      <c r="E13" s="116">
        <f>AVERAGE(E4:E12)</f>
        <v>1045.2222222222222</v>
      </c>
      <c r="F13" s="116">
        <f>AVERAGE(F4:F12)</f>
        <v>950.22222222222217</v>
      </c>
      <c r="G13" s="116">
        <f>AVERAGE(G4:G12)</f>
        <v>871</v>
      </c>
      <c r="H13" s="122">
        <f>AVERAGE(H4:H12)</f>
        <v>804.11111111111109</v>
      </c>
      <c r="I13" s="134"/>
      <c r="J13" s="129"/>
      <c r="K13" s="129"/>
      <c r="L13" s="1"/>
      <c r="M13" s="122"/>
      <c r="N13" s="122"/>
      <c r="O13" s="122"/>
      <c r="P13" s="122"/>
      <c r="Q13" s="1"/>
      <c r="R13" s="122"/>
      <c r="S13" s="122"/>
      <c r="T13" s="122"/>
      <c r="U13" s="122"/>
      <c r="V13" s="1"/>
      <c r="W13" s="122"/>
      <c r="X13" s="122"/>
      <c r="Y13" s="122"/>
      <c r="Z13" s="122"/>
      <c r="AA13" s="1"/>
      <c r="AB13" s="122"/>
      <c r="AC13" s="122"/>
      <c r="AD13" s="122"/>
      <c r="AE13" s="122"/>
      <c r="AF13" s="1"/>
      <c r="AG13" s="122"/>
      <c r="AH13" s="122"/>
      <c r="AI13" s="122"/>
      <c r="AJ13" s="122"/>
      <c r="AK13" s="122"/>
    </row>
    <row r="14" spans="1:37" x14ac:dyDescent="0.25">
      <c r="A14" s="87" t="s">
        <v>44</v>
      </c>
      <c r="B14" s="108">
        <v>1281</v>
      </c>
      <c r="C14" s="108">
        <v>1121</v>
      </c>
      <c r="D14" s="110">
        <v>996</v>
      </c>
      <c r="E14" s="111">
        <v>897</v>
      </c>
      <c r="F14" s="113">
        <v>815</v>
      </c>
      <c r="G14" s="111">
        <v>747</v>
      </c>
      <c r="H14" s="121">
        <v>690</v>
      </c>
      <c r="I14" s="131"/>
      <c r="J14" s="126"/>
      <c r="K14" s="126"/>
      <c r="L14" s="1"/>
      <c r="M14" s="126"/>
      <c r="N14" s="126"/>
      <c r="O14" s="126"/>
      <c r="P14" s="126"/>
      <c r="Q14" s="1"/>
      <c r="R14" s="126"/>
      <c r="S14" s="126"/>
      <c r="T14" s="126"/>
      <c r="U14" s="126"/>
      <c r="V14" s="1"/>
      <c r="W14" s="126"/>
      <c r="X14" s="126"/>
      <c r="Y14" s="126"/>
      <c r="Z14" s="126"/>
      <c r="AA14" s="1"/>
      <c r="AB14" s="126"/>
      <c r="AC14" s="126"/>
      <c r="AD14" s="126"/>
      <c r="AE14" s="126"/>
      <c r="AF14" s="1"/>
      <c r="AG14" s="126"/>
      <c r="AH14" s="126"/>
      <c r="AI14" s="126"/>
      <c r="AJ14" s="126"/>
      <c r="AK14" s="127"/>
    </row>
    <row r="15" spans="1:37" x14ac:dyDescent="0.25">
      <c r="A15" s="87" t="s">
        <v>45</v>
      </c>
      <c r="B15" s="108">
        <v>1392</v>
      </c>
      <c r="C15" s="108">
        <v>1218</v>
      </c>
      <c r="D15" s="110">
        <v>1083</v>
      </c>
      <c r="E15" s="111">
        <v>974</v>
      </c>
      <c r="F15" s="113">
        <v>886</v>
      </c>
      <c r="G15" s="111">
        <v>812</v>
      </c>
      <c r="H15" s="121">
        <v>750</v>
      </c>
      <c r="I15" s="131"/>
      <c r="J15" s="126"/>
      <c r="K15" s="126"/>
      <c r="L15" s="1"/>
      <c r="M15" s="126"/>
      <c r="N15" s="126"/>
      <c r="O15" s="126"/>
      <c r="P15" s="126"/>
      <c r="Q15" s="1"/>
      <c r="R15" s="126"/>
      <c r="S15" s="126"/>
      <c r="T15" s="126"/>
      <c r="U15" s="126"/>
      <c r="V15" s="1"/>
      <c r="W15" s="126"/>
      <c r="X15" s="126"/>
      <c r="Y15" s="126"/>
      <c r="Z15" s="126"/>
      <c r="AA15" s="1"/>
      <c r="AB15" s="126"/>
      <c r="AC15" s="126"/>
      <c r="AD15" s="126"/>
      <c r="AE15" s="126"/>
      <c r="AF15" s="1"/>
      <c r="AG15" s="126"/>
      <c r="AH15" s="126"/>
      <c r="AI15" s="126"/>
      <c r="AJ15" s="126"/>
      <c r="AK15" s="127"/>
    </row>
    <row r="16" spans="1:37" x14ac:dyDescent="0.25">
      <c r="A16" s="87" t="s">
        <v>46</v>
      </c>
      <c r="B16" s="108">
        <v>1392</v>
      </c>
      <c r="C16" s="108">
        <v>1218</v>
      </c>
      <c r="D16" s="110">
        <v>1083</v>
      </c>
      <c r="E16" s="111">
        <v>975</v>
      </c>
      <c r="F16" s="113">
        <v>886</v>
      </c>
      <c r="G16" s="111">
        <v>812</v>
      </c>
      <c r="H16" s="121">
        <v>750</v>
      </c>
      <c r="I16" s="131"/>
      <c r="J16" s="126"/>
      <c r="K16" s="126"/>
      <c r="L16" s="1"/>
      <c r="M16" s="126"/>
      <c r="N16" s="126"/>
      <c r="O16" s="126"/>
      <c r="P16" s="126"/>
      <c r="Q16" s="1"/>
      <c r="R16" s="126"/>
      <c r="S16" s="126"/>
      <c r="T16" s="126"/>
      <c r="U16" s="126"/>
      <c r="V16" s="1"/>
      <c r="W16" s="126"/>
      <c r="X16" s="126"/>
      <c r="Y16" s="126"/>
      <c r="Z16" s="126"/>
      <c r="AA16" s="1"/>
      <c r="AB16" s="126"/>
      <c r="AC16" s="126"/>
      <c r="AD16" s="126"/>
      <c r="AE16" s="126"/>
      <c r="AF16" s="1"/>
      <c r="AG16" s="126"/>
      <c r="AH16" s="126"/>
      <c r="AI16" s="126"/>
      <c r="AJ16" s="126"/>
      <c r="AK16" s="127"/>
    </row>
    <row r="17" spans="1:37" x14ac:dyDescent="0.25">
      <c r="A17" s="87" t="s">
        <v>47</v>
      </c>
      <c r="B17" s="108">
        <v>1085</v>
      </c>
      <c r="C17" s="108">
        <v>949</v>
      </c>
      <c r="D17" s="110">
        <v>844</v>
      </c>
      <c r="E17" s="111">
        <v>759</v>
      </c>
      <c r="F17" s="113">
        <v>690</v>
      </c>
      <c r="G17" s="111">
        <v>633</v>
      </c>
      <c r="H17" s="121">
        <v>584</v>
      </c>
      <c r="I17" s="131"/>
      <c r="J17" s="126"/>
      <c r="K17" s="126"/>
      <c r="L17" s="1"/>
      <c r="M17" s="126"/>
      <c r="N17" s="126"/>
      <c r="O17" s="126"/>
      <c r="P17" s="126"/>
      <c r="Q17" s="1"/>
      <c r="R17" s="126"/>
      <c r="S17" s="126"/>
      <c r="T17" s="126"/>
      <c r="U17" s="126"/>
      <c r="V17" s="1"/>
      <c r="W17" s="126"/>
      <c r="X17" s="126"/>
      <c r="Y17" s="126"/>
      <c r="Z17" s="126"/>
      <c r="AA17" s="1"/>
      <c r="AB17" s="126"/>
      <c r="AC17" s="126"/>
      <c r="AD17" s="126"/>
      <c r="AE17" s="126"/>
      <c r="AF17" s="1"/>
      <c r="AG17" s="126"/>
      <c r="AH17" s="126"/>
      <c r="AI17" s="126"/>
      <c r="AJ17" s="126"/>
      <c r="AK17" s="127"/>
    </row>
    <row r="18" spans="1:37" x14ac:dyDescent="0.25">
      <c r="A18" s="87" t="s">
        <v>48</v>
      </c>
      <c r="B18" s="108">
        <v>1183</v>
      </c>
      <c r="C18" s="108">
        <v>1035</v>
      </c>
      <c r="D18" s="110">
        <v>920</v>
      </c>
      <c r="E18" s="111">
        <v>828</v>
      </c>
      <c r="F18" s="113">
        <v>753</v>
      </c>
      <c r="G18" s="111">
        <v>690</v>
      </c>
      <c r="H18" s="121">
        <v>637</v>
      </c>
      <c r="I18" s="131"/>
      <c r="J18" s="126"/>
      <c r="K18" s="126"/>
      <c r="L18" s="1"/>
      <c r="M18" s="126"/>
      <c r="N18" s="126"/>
      <c r="O18" s="126"/>
      <c r="P18" s="126"/>
      <c r="Q18" s="1"/>
      <c r="R18" s="126"/>
      <c r="S18" s="126"/>
      <c r="T18" s="126"/>
      <c r="U18" s="126"/>
      <c r="V18" s="1"/>
      <c r="W18" s="126"/>
      <c r="X18" s="126"/>
      <c r="Y18" s="126"/>
      <c r="Z18" s="126"/>
      <c r="AA18" s="1"/>
      <c r="AB18" s="126"/>
      <c r="AC18" s="126"/>
      <c r="AD18" s="126"/>
      <c r="AE18" s="126"/>
      <c r="AF18" s="1"/>
      <c r="AG18" s="126"/>
      <c r="AH18" s="126"/>
      <c r="AI18" s="126"/>
      <c r="AJ18" s="126"/>
      <c r="AK18" s="127"/>
    </row>
    <row r="19" spans="1:37" x14ac:dyDescent="0.25">
      <c r="A19" s="87" t="s">
        <v>49</v>
      </c>
      <c r="B19" s="115">
        <f t="shared" ref="B19:F19" si="0">AVERAGE(B14:B18)</f>
        <v>1266.5999999999999</v>
      </c>
      <c r="C19" s="115">
        <f>AVERAGE(C14:C18)</f>
        <v>1108.2</v>
      </c>
      <c r="D19" s="117">
        <f>AVERAGE(D14:D18)</f>
        <v>985.2</v>
      </c>
      <c r="E19" s="117">
        <f>AVERAGE(E14:E18)</f>
        <v>886.6</v>
      </c>
      <c r="F19" s="117">
        <f>AVERAGE(F14:F18)</f>
        <v>806</v>
      </c>
      <c r="G19" s="117">
        <f>AVERAGE(G14:G18)</f>
        <v>738.8</v>
      </c>
      <c r="H19" s="123">
        <f>AVERAGE(H14:H18)</f>
        <v>682.2</v>
      </c>
      <c r="I19" s="135"/>
      <c r="J19" s="129"/>
      <c r="K19" s="129"/>
      <c r="L19" s="1"/>
      <c r="M19" s="129"/>
      <c r="N19" s="129"/>
      <c r="O19" s="129"/>
      <c r="P19" s="129"/>
      <c r="Q19" s="1"/>
      <c r="R19" s="129"/>
      <c r="S19" s="129"/>
      <c r="T19" s="129"/>
      <c r="U19" s="129"/>
      <c r="V19" s="1"/>
      <c r="W19" s="129"/>
      <c r="X19" s="129"/>
      <c r="Y19" s="129"/>
      <c r="Z19" s="129"/>
      <c r="AA19" s="1"/>
      <c r="AB19" s="129"/>
      <c r="AC19" s="129"/>
      <c r="AD19" s="129"/>
      <c r="AE19" s="129"/>
      <c r="AF19" s="1"/>
      <c r="AG19" s="129"/>
      <c r="AH19" s="129"/>
      <c r="AI19" s="129"/>
      <c r="AJ19" s="129"/>
      <c r="AK19" s="122"/>
    </row>
    <row r="22" spans="1:37" ht="15.75" thickBot="1" x14ac:dyDescent="0.3">
      <c r="A22" s="14" t="s">
        <v>4</v>
      </c>
      <c r="B22" s="24" t="s">
        <v>2</v>
      </c>
      <c r="C22" s="25" t="s">
        <v>3</v>
      </c>
      <c r="D22" s="26" t="s">
        <v>15</v>
      </c>
    </row>
    <row r="23" spans="1:37" x14ac:dyDescent="0.25">
      <c r="A23" s="85" t="s">
        <v>20</v>
      </c>
      <c r="B23" s="27">
        <v>0.77</v>
      </c>
      <c r="C23" s="28">
        <v>0.68</v>
      </c>
      <c r="D23" s="29">
        <f>AVERAGE(B23:C23)</f>
        <v>0.72500000000000009</v>
      </c>
    </row>
    <row r="24" spans="1:37" x14ac:dyDescent="0.25">
      <c r="A24" s="85" t="s">
        <v>21</v>
      </c>
      <c r="B24" s="27">
        <v>0.65</v>
      </c>
      <c r="C24" s="28">
        <v>0.61</v>
      </c>
      <c r="D24" s="30">
        <f>AVERAGE(B24,C24)</f>
        <v>0.63</v>
      </c>
    </row>
    <row r="25" spans="1:37" x14ac:dyDescent="0.25">
      <c r="A25" s="85" t="s">
        <v>23</v>
      </c>
      <c r="B25" s="27">
        <v>0.57999999999999996</v>
      </c>
      <c r="C25" s="28">
        <v>0.46</v>
      </c>
      <c r="D25" s="30">
        <f>AVERAGE(B25,C25)</f>
        <v>0.52</v>
      </c>
    </row>
    <row r="26" spans="1:37" x14ac:dyDescent="0.25">
      <c r="A26" s="85" t="s">
        <v>22</v>
      </c>
      <c r="B26" s="27">
        <v>0.6</v>
      </c>
      <c r="C26" s="28">
        <v>0.55000000000000004</v>
      </c>
      <c r="D26" s="30">
        <f>AVERAGE(B26,C26)</f>
        <v>0.57499999999999996</v>
      </c>
    </row>
    <row r="27" spans="1:37" x14ac:dyDescent="0.25">
      <c r="A27" s="86" t="s">
        <v>28</v>
      </c>
      <c r="B27" s="43">
        <v>0.45</v>
      </c>
      <c r="C27" s="43">
        <v>0.38</v>
      </c>
      <c r="D27" s="30">
        <f>AVERAGE(B27,C27)</f>
        <v>0.41500000000000004</v>
      </c>
    </row>
  </sheetData>
  <dataConsolidate function="count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Rekenblad</vt:lpstr>
      <vt:lpstr>Parameters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Geeraerts, Bert</cp:lastModifiedBy>
  <cp:lastPrinted>2013-09-29T08:32:13Z</cp:lastPrinted>
  <dcterms:created xsi:type="dcterms:W3CDTF">2013-07-10T13:40:21Z</dcterms:created>
  <dcterms:modified xsi:type="dcterms:W3CDTF">2016-04-14T07:37:51Z</dcterms:modified>
</cp:coreProperties>
</file>